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39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2" i="1"/>
  <c r="D11"/>
  <c r="H48" s="1"/>
  <c r="L8"/>
  <c r="F48" l="1"/>
  <c r="F18"/>
  <c r="E51"/>
  <c r="E47"/>
  <c r="H18"/>
  <c r="E30"/>
  <c r="E38"/>
  <c r="E48"/>
  <c r="E18"/>
  <c r="E26"/>
  <c r="E34"/>
  <c r="H30" l="1"/>
  <c r="F30"/>
  <c r="F47"/>
  <c r="H47"/>
  <c r="E27"/>
  <c r="E31"/>
  <c r="E35"/>
  <c r="F26"/>
  <c r="H26"/>
  <c r="F34"/>
  <c r="H34"/>
  <c r="E42"/>
  <c r="H42" s="1"/>
  <c r="H38"/>
  <c r="F38"/>
  <c r="E41"/>
  <c r="H41" s="1"/>
  <c r="E40"/>
  <c r="H40" s="1"/>
  <c r="F51"/>
  <c r="H51"/>
  <c r="L40" l="1"/>
  <c r="F41"/>
  <c r="F42"/>
  <c r="F40"/>
  <c r="F27"/>
  <c r="H27"/>
  <c r="H31"/>
  <c r="F31"/>
  <c r="F35"/>
  <c r="H35"/>
</calcChain>
</file>

<file path=xl/sharedStrings.xml><?xml version="1.0" encoding="utf-8"?>
<sst xmlns="http://schemas.openxmlformats.org/spreadsheetml/2006/main" count="77" uniqueCount="65">
  <si>
    <t>Compléter les cases vertes :</t>
  </si>
  <si>
    <t>Outil pour connaître le % ration totale de votre ration habituelle viande/os/abats :</t>
  </si>
  <si>
    <t>Nom du chien :</t>
  </si>
  <si>
    <t>Quantité totale viande / os / abats :</t>
  </si>
  <si>
    <t>G</t>
  </si>
  <si>
    <t>Poids du chien :</t>
  </si>
  <si>
    <t>kg</t>
  </si>
  <si>
    <t>Poids du chien</t>
  </si>
  <si>
    <t>KG</t>
  </si>
  <si>
    <t>% ration totale :</t>
  </si>
  <si>
    <r>
      <t>%</t>
    </r>
    <r>
      <rPr>
        <sz val="10"/>
        <rFont val="Arial"/>
        <family val="2"/>
        <charset val="1"/>
      </rPr>
      <t>(Adultes : entre 2 et 4%. Chiots entre 6 et 8 % puis réduction progressive)*</t>
    </r>
  </si>
  <si>
    <t>SOIT</t>
  </si>
  <si>
    <t>% ration totale à noter sur case C7</t>
  </si>
  <si>
    <t>% d'os dans os charnu</t>
  </si>
  <si>
    <r>
      <t>% (Valable pour les mélanges broyés avec os.)</t>
    </r>
    <r>
      <rPr>
        <sz val="10"/>
        <rFont val="Arial"/>
        <family val="2"/>
        <charset val="1"/>
      </rPr>
      <t>Utile pour connaître la répartition os charnu/muscles.</t>
    </r>
  </si>
  <si>
    <t>---------------------------------------------------------------------------------------------------------------------------------------------------</t>
  </si>
  <si>
    <t>Soit une RATION TOTALE  :</t>
  </si>
  <si>
    <t>g par jour</t>
  </si>
  <si>
    <r>
      <t>*</t>
    </r>
    <r>
      <rPr>
        <sz val="10"/>
        <rFont val="Arial"/>
        <family val="2"/>
        <charset val="1"/>
      </rPr>
      <t>Le % de poids vif qui donne la ration totale se choisit en fonction de la morphologie</t>
    </r>
  </si>
  <si>
    <t>(se baser sur le poids idéal ou intermédiaire si palier nécessaire), de la race,</t>
  </si>
  <si>
    <t>INGREDIENTS RATION</t>
  </si>
  <si>
    <t>En g / jour</t>
  </si>
  <si>
    <t>En g/sem.</t>
  </si>
  <si>
    <t>En kg/ mois</t>
  </si>
  <si>
    <t>de l'âge, du niveau d'activité, de la castration et des besoins individuels propres à chaque chien.</t>
  </si>
  <si>
    <t>Le % moyen est de 3 % pour un chien adulte et le % max vise les petits chiens et le % min les gros chiens.</t>
  </si>
  <si>
    <t>1) Viande et os (75 % )</t>
  </si>
  <si>
    <r>
      <t>Répartition os charnu/ muscles</t>
    </r>
    <r>
      <rPr>
        <sz val="12"/>
        <color rgb="FF004586"/>
        <rFont val="Arial"/>
        <family val="2"/>
        <charset val="1"/>
      </rPr>
      <t>(fourchette pour os charnu ayant</t>
    </r>
  </si>
  <si>
    <t>% d'os)</t>
  </si>
  <si>
    <t>En g/jour</t>
  </si>
  <si>
    <t>En kg/mois</t>
  </si>
  <si>
    <t>A) Cas avec minimum d'os (10 % d'os dans ration) :</t>
  </si>
  <si>
    <t>Os charnu (ou mélange avec os) :</t>
  </si>
  <si>
    <t>Muscles</t>
  </si>
  <si>
    <t>B) Cas avec maximum d'os (15 % d'os dans ration) :</t>
  </si>
  <si>
    <t>C) Cas avec quantité moyenne d'os (12 % d'os dans ration) Recommandé pour débuter :</t>
  </si>
  <si>
    <t>2) Abats (10 % )</t>
  </si>
  <si>
    <t>Total :</t>
  </si>
  <si>
    <r>
      <t>!</t>
    </r>
    <r>
      <rPr>
        <b/>
        <sz val="10"/>
        <rFont val="Arial"/>
        <family val="2"/>
        <charset val="1"/>
      </rPr>
      <t>Si mélange complet avec</t>
    </r>
  </si>
  <si>
    <t>% d'abats,</t>
  </si>
  <si>
    <t>Dont :</t>
  </si>
  <si>
    <t>Foie (¼) MAX</t>
  </si>
  <si>
    <t>il faut donner ce mélange</t>
  </si>
  <si>
    <t>fois MAX par semaine</t>
  </si>
  <si>
    <t>Coeur (½) MAX</t>
  </si>
  <si>
    <t>Abats divers (¼) MAX</t>
  </si>
  <si>
    <t>(ou moins selon âge, pathologie) et les autres jours un mélange sans abat.</t>
  </si>
  <si>
    <t>3) Légumes (10 % environ)</t>
  </si>
  <si>
    <t>En g/ sem.</t>
  </si>
  <si>
    <t>Si 15 % (si transit difficile, pour vieux chiens par ex)</t>
  </si>
  <si>
    <t>4) Fruits (5 % max)</t>
  </si>
  <si>
    <t>En g/ jour</t>
  </si>
  <si>
    <t>5) + huile, oeufs entiers et autres compléments</t>
  </si>
  <si>
    <t>Nota :</t>
  </si>
  <si>
    <t>Cette ration type est théorique et a pour but de montrer les bonnes proportions.</t>
  </si>
  <si>
    <r>
      <t>Elle sert de base pour l'élaboration des menus</t>
    </r>
    <r>
      <rPr>
        <b/>
        <sz val="10"/>
        <color rgb="FFEB613D"/>
        <rFont val="Arial"/>
        <family val="2"/>
        <charset val="1"/>
      </rPr>
      <t>mais il faut toujours adapter à son chien.</t>
    </r>
  </si>
  <si>
    <t>On adapte la quantité d'os charnu en fonction du transit en respectant les fourchettes.</t>
  </si>
  <si>
    <t>Il s'agit de respecter les proportions entre muscles, os et abats (sans être au gramme près mais sur un petit chien l'écart est d'autant plus minime).</t>
  </si>
  <si>
    <t>Si on choisit de donner moins d'abats on les remplace par du muscle.</t>
  </si>
  <si>
    <t>Les quantités de légumes sont indicatives. On adapte en fonction du transit et donc notamment de l'âge car les fibres des légumes régulent le transit.</t>
  </si>
  <si>
    <t>On peut donner plus de légumes( sans dépasser 25 %), comme on peut en donner moins.</t>
  </si>
  <si>
    <t>Attention à un excès d'os (risques santé), d'abats (risques hypervitaminose et diarrhée) et fruits (risques diarrhée) si on modifie les données.</t>
  </si>
  <si>
    <t>La quantité d'os charnu indiquée sous entend de toujours donner la quantité de muscles qui correspond sinon il y aura excès d'os.</t>
  </si>
  <si>
    <t>Le muscle est l'ingrédient indispensable de la ration. Sa qualité détermine la valeur qualitative de la ration.</t>
  </si>
  <si>
    <t>schnauzer nain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</si>
</sst>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1"/>
    </font>
    <font>
      <b/>
      <sz val="12"/>
      <color rgb="FFFF3333"/>
      <name val="Arial"/>
      <family val="2"/>
      <charset val="1"/>
    </font>
    <font>
      <b/>
      <u/>
      <sz val="10"/>
      <name val="Arial"/>
      <family val="2"/>
      <charset val="1"/>
    </font>
    <font>
      <sz val="15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80"/>
      <name val="Arial"/>
      <family val="2"/>
      <charset val="1"/>
    </font>
    <font>
      <b/>
      <sz val="12"/>
      <color rgb="FF000080"/>
      <name val="Arial"/>
      <family val="2"/>
      <charset val="1"/>
    </font>
    <font>
      <sz val="14"/>
      <name val="Arial"/>
      <family val="2"/>
      <charset val="1"/>
    </font>
    <font>
      <b/>
      <sz val="11"/>
      <color rgb="FF2300DC"/>
      <name val="Arial"/>
      <family val="2"/>
      <charset val="1"/>
    </font>
    <font>
      <b/>
      <sz val="14"/>
      <color rgb="FF000080"/>
      <name val="Arial"/>
      <family val="2"/>
      <charset val="1"/>
    </font>
    <font>
      <b/>
      <sz val="12"/>
      <name val="Arial"/>
      <family val="2"/>
      <charset val="1"/>
    </font>
    <font>
      <sz val="10"/>
      <color rgb="FFFF0000"/>
      <name val="Arial"/>
      <family val="2"/>
      <charset val="1"/>
    </font>
    <font>
      <b/>
      <u/>
      <sz val="12"/>
      <color rgb="FF000080"/>
      <name val="Arial"/>
      <family val="2"/>
      <charset val="1"/>
    </font>
    <font>
      <b/>
      <sz val="12"/>
      <color rgb="FF004586"/>
      <name val="Arial"/>
      <family val="2"/>
      <charset val="1"/>
    </font>
    <font>
      <sz val="12"/>
      <color rgb="FF004586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4586"/>
      <name val="Arial"/>
      <family val="2"/>
      <charset val="1"/>
    </font>
    <font>
      <b/>
      <sz val="16"/>
      <color rgb="FFFF0000"/>
      <name val="Arial"/>
      <family val="2"/>
      <charset val="1"/>
    </font>
    <font>
      <sz val="10"/>
      <color rgb="FFEB613D"/>
      <name val="Arial"/>
      <family val="2"/>
      <charset val="1"/>
    </font>
    <font>
      <b/>
      <sz val="10"/>
      <color rgb="FFEB613D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3DEB3D"/>
        <bgColor rgb="FF00FF00"/>
      </patternFill>
    </fill>
    <fill>
      <patternFill patternType="solid">
        <fgColor rgb="FF00FF00"/>
        <bgColor rgb="FF3DEB3D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F66"/>
        <bgColor rgb="FFFFFF00"/>
      </patternFill>
    </fill>
    <fill>
      <patternFill patternType="solid">
        <fgColor rgb="FF83CAFF"/>
        <bgColor rgb="FF9999FF"/>
      </patternFill>
    </fill>
    <fill>
      <patternFill patternType="solid">
        <fgColor rgb="FFFF9966"/>
        <bgColor rgb="FFFF99CC"/>
      </patternFill>
    </fill>
    <fill>
      <patternFill patternType="solid">
        <fgColor rgb="FFE6E6E6"/>
        <bgColor rgb="FFFFFF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0" fillId="3" borderId="0" xfId="0" applyFill="1"/>
    <xf numFmtId="0" fontId="4" fillId="0" borderId="0" xfId="0" applyFont="1"/>
    <xf numFmtId="0" fontId="0" fillId="2" borderId="0" xfId="0" applyFont="1" applyFill="1"/>
    <xf numFmtId="0" fontId="5" fillId="4" borderId="0" xfId="0" applyFont="1" applyFill="1"/>
    <xf numFmtId="0" fontId="5" fillId="5" borderId="0" xfId="0" applyFont="1" applyFill="1"/>
    <xf numFmtId="0" fontId="6" fillId="4" borderId="0" xfId="0" applyFont="1" applyFill="1"/>
    <xf numFmtId="0" fontId="7" fillId="4" borderId="0" xfId="0" applyFont="1" applyFill="1"/>
    <xf numFmtId="0" fontId="8" fillId="6" borderId="0" xfId="0" applyFont="1" applyFill="1"/>
    <xf numFmtId="0" fontId="9" fillId="4" borderId="0" xfId="0" applyFont="1" applyFill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7" borderId="0" xfId="0" applyFont="1" applyFill="1"/>
    <xf numFmtId="0" fontId="13" fillId="0" borderId="0" xfId="0" applyFont="1"/>
    <xf numFmtId="0" fontId="4" fillId="6" borderId="0" xfId="0" applyFont="1" applyFill="1"/>
    <xf numFmtId="0" fontId="0" fillId="6" borderId="0" xfId="0" applyFont="1" applyFill="1"/>
    <xf numFmtId="10" fontId="0" fillId="0" borderId="0" xfId="0" applyNumberFormat="1" applyFont="1"/>
    <xf numFmtId="0" fontId="15" fillId="8" borderId="0" xfId="0" applyFont="1" applyFill="1"/>
    <xf numFmtId="0" fontId="16" fillId="0" borderId="0" xfId="0" applyFont="1"/>
    <xf numFmtId="0" fontId="13" fillId="9" borderId="0" xfId="0" applyFont="1" applyFill="1"/>
    <xf numFmtId="0" fontId="17" fillId="0" borderId="0" xfId="0" applyFont="1"/>
    <xf numFmtId="0" fontId="4" fillId="3" borderId="0" xfId="0" applyFont="1" applyFill="1"/>
    <xf numFmtId="0" fontId="0" fillId="9" borderId="0" xfId="0" applyFont="1" applyFill="1"/>
    <xf numFmtId="0" fontId="18" fillId="0" borderId="0" xfId="0" applyFont="1"/>
    <xf numFmtId="0" fontId="1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E6E6E6"/>
      <rgbColor rgb="FFFF0000"/>
      <rgbColor rgb="FF00FF00"/>
      <rgbColor rgb="FF2300D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FF3333"/>
      <rgbColor rgb="FFFFFFCC"/>
      <rgbColor rgb="FFCCFFFF"/>
      <rgbColor rgb="FF660066"/>
      <rgbColor rgb="FFFF996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83CAFF"/>
      <rgbColor rgb="FFFF99CC"/>
      <rgbColor rgb="FFCC99FF"/>
      <rgbColor rgb="FFFFCC99"/>
      <rgbColor rgb="FF3366FF"/>
      <rgbColor rgb="FF3DEB3D"/>
      <rgbColor rgb="FF99CC00"/>
      <rgbColor rgb="FFFFCC00"/>
      <rgbColor rgb="FFFF9900"/>
      <rgbColor rgb="FFEB613D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topLeftCell="A19" workbookViewId="0">
      <selection activeCell="K24" sqref="K24"/>
    </sheetView>
  </sheetViews>
  <sheetFormatPr baseColWidth="10" defaultColWidth="9.140625" defaultRowHeight="12.75"/>
  <cols>
    <col min="1" max="8" width="11.42578125"/>
    <col min="9" max="256" width="16.28515625"/>
    <col min="257" max="1025" width="11.5703125"/>
  </cols>
  <sheetData>
    <row r="1" spans="1:14" ht="12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4" ht="12.75" customHeight="1">
      <c r="A2" s="2"/>
      <c r="B2" s="2"/>
      <c r="C2" s="2"/>
      <c r="D2" s="2"/>
      <c r="E2" s="2"/>
      <c r="F2" s="2"/>
      <c r="G2" s="2"/>
      <c r="H2" s="2"/>
      <c r="J2" s="3" t="s">
        <v>1</v>
      </c>
    </row>
    <row r="3" spans="1:14" ht="18" customHeight="1">
      <c r="A3" s="4" t="s">
        <v>2</v>
      </c>
      <c r="B3" s="2"/>
      <c r="C3" s="5" t="s">
        <v>64</v>
      </c>
      <c r="D3" s="2"/>
      <c r="E3" s="2"/>
      <c r="F3" s="2"/>
      <c r="G3" s="2"/>
      <c r="H3" s="2"/>
    </row>
    <row r="4" spans="1:14" ht="12" customHeight="1">
      <c r="A4" s="2"/>
      <c r="B4" s="2"/>
      <c r="C4" s="2"/>
      <c r="D4" s="2"/>
      <c r="E4" s="2"/>
      <c r="F4" s="2"/>
      <c r="G4" s="2"/>
      <c r="H4" s="2"/>
      <c r="K4" t="s">
        <v>3</v>
      </c>
      <c r="M4" s="6"/>
      <c r="N4" s="7" t="s">
        <v>4</v>
      </c>
    </row>
    <row r="5" spans="1:14" ht="12" customHeight="1">
      <c r="A5" s="7" t="s">
        <v>5</v>
      </c>
      <c r="B5" s="2"/>
      <c r="C5" s="8">
        <v>6.5</v>
      </c>
      <c r="D5" s="7" t="s">
        <v>6</v>
      </c>
      <c r="E5" s="2"/>
      <c r="F5" s="2"/>
      <c r="G5" s="2"/>
      <c r="H5" s="2"/>
    </row>
    <row r="6" spans="1:14" ht="12" customHeight="1">
      <c r="A6" s="2"/>
      <c r="B6" s="2"/>
      <c r="C6" s="2"/>
      <c r="D6" s="2"/>
      <c r="E6" s="2"/>
      <c r="F6" s="2"/>
      <c r="G6" s="2"/>
      <c r="H6" s="2"/>
      <c r="K6" t="s">
        <v>7</v>
      </c>
      <c r="M6" s="6"/>
      <c r="N6" s="7" t="s">
        <v>8</v>
      </c>
    </row>
    <row r="7" spans="1:14" ht="12" customHeight="1">
      <c r="A7" s="7" t="s">
        <v>9</v>
      </c>
      <c r="B7" s="2"/>
      <c r="C7" s="8">
        <v>4</v>
      </c>
      <c r="D7" s="7" t="s">
        <v>10</v>
      </c>
      <c r="E7" s="2"/>
      <c r="F7" s="2"/>
      <c r="G7" s="2"/>
      <c r="H7" s="2"/>
    </row>
    <row r="8" spans="1:14" ht="12" customHeight="1">
      <c r="A8" s="2"/>
      <c r="B8" s="2"/>
      <c r="C8" s="2"/>
      <c r="D8" s="2"/>
      <c r="E8" s="2"/>
      <c r="F8" s="2"/>
      <c r="G8" s="2"/>
      <c r="H8" s="2"/>
      <c r="K8" s="9" t="s">
        <v>11</v>
      </c>
      <c r="L8" s="10" t="e">
        <f>M4/85/M6*10</f>
        <v>#DIV/0!</v>
      </c>
      <c r="M8" s="9" t="s">
        <v>12</v>
      </c>
    </row>
    <row r="9" spans="1:14" ht="12" customHeight="1">
      <c r="A9" s="2" t="s">
        <v>13</v>
      </c>
      <c r="B9" s="2"/>
      <c r="C9" s="8">
        <v>59</v>
      </c>
      <c r="D9" s="7" t="s">
        <v>14</v>
      </c>
      <c r="E9" s="2"/>
      <c r="F9" s="2"/>
      <c r="G9" s="2"/>
      <c r="H9" s="2"/>
    </row>
    <row r="10" spans="1:14" ht="12" customHeight="1">
      <c r="A10" s="7" t="s">
        <v>15</v>
      </c>
      <c r="B10" s="2"/>
      <c r="C10" s="2"/>
      <c r="D10" s="2"/>
      <c r="E10" s="2"/>
      <c r="F10" s="2"/>
      <c r="G10" s="2"/>
      <c r="H10" s="2"/>
    </row>
    <row r="11" spans="1:14" s="15" customFormat="1" ht="12.75" customHeight="1">
      <c r="A11" s="11" t="s">
        <v>16</v>
      </c>
      <c r="B11" s="12"/>
      <c r="C11" s="12"/>
      <c r="D11" s="13">
        <f>C5*C7*10</f>
        <v>260</v>
      </c>
      <c r="E11" s="14" t="s">
        <v>17</v>
      </c>
      <c r="J11" s="3"/>
    </row>
    <row r="12" spans="1:14" ht="12.75" customHeight="1">
      <c r="A12" s="2"/>
      <c r="B12" s="2"/>
      <c r="C12" s="2"/>
      <c r="D12" s="2"/>
      <c r="E12" s="2"/>
      <c r="F12" s="2"/>
      <c r="G12" s="2"/>
      <c r="H12" s="2"/>
    </row>
    <row r="13" spans="1:14" ht="14.25" customHeight="1">
      <c r="A13" s="16"/>
      <c r="B13" s="2"/>
      <c r="C13" s="2"/>
      <c r="D13" s="2"/>
      <c r="E13" s="7"/>
      <c r="F13" s="7"/>
      <c r="G13" s="2"/>
      <c r="H13" s="7"/>
      <c r="K13" s="17" t="s">
        <v>18</v>
      </c>
    </row>
    <row r="14" spans="1:14" ht="12.75" customHeight="1">
      <c r="A14" s="2"/>
      <c r="B14" s="2"/>
      <c r="C14" s="2"/>
      <c r="D14" s="2"/>
      <c r="E14" s="2"/>
      <c r="F14" s="2"/>
      <c r="G14" s="2"/>
      <c r="H14" s="2"/>
      <c r="K14" t="s">
        <v>19</v>
      </c>
    </row>
    <row r="15" spans="1:14" ht="14.25" customHeight="1">
      <c r="A15" s="18" t="s">
        <v>20</v>
      </c>
      <c r="B15" s="2"/>
      <c r="C15" s="2"/>
      <c r="D15" s="2"/>
      <c r="E15" s="19" t="s">
        <v>21</v>
      </c>
      <c r="F15" s="19" t="s">
        <v>22</v>
      </c>
      <c r="G15" s="2"/>
      <c r="H15" s="19" t="s">
        <v>23</v>
      </c>
      <c r="K15" t="s">
        <v>24</v>
      </c>
    </row>
    <row r="16" spans="1:14" ht="12" customHeight="1">
      <c r="A16" s="2"/>
      <c r="B16" s="2"/>
      <c r="C16" s="2"/>
      <c r="D16" s="2"/>
      <c r="E16" s="2"/>
      <c r="F16" s="2"/>
      <c r="G16" s="2"/>
      <c r="H16" s="2"/>
      <c r="K16" t="s">
        <v>25</v>
      </c>
    </row>
    <row r="17" spans="1:8" ht="12" customHeight="1">
      <c r="A17" s="7"/>
      <c r="B17" s="2"/>
      <c r="C17" s="2"/>
      <c r="D17" s="2"/>
      <c r="E17" s="2"/>
      <c r="F17" s="2"/>
      <c r="G17" s="2"/>
      <c r="H17" s="2"/>
    </row>
    <row r="18" spans="1:8" ht="12" customHeight="1">
      <c r="A18" s="20" t="s">
        <v>26</v>
      </c>
      <c r="B18" s="2"/>
      <c r="C18" s="2"/>
      <c r="D18" s="2"/>
      <c r="E18" s="21">
        <f>$D$11*0.75</f>
        <v>195</v>
      </c>
      <c r="F18" s="22">
        <f>$D$11*0.75*7</f>
        <v>1365</v>
      </c>
      <c r="G18" s="2"/>
      <c r="H18" s="22">
        <f>$D$11*0.75*31*0.001</f>
        <v>6.0449999999999999</v>
      </c>
    </row>
    <row r="19" spans="1:8" ht="12" customHeight="1">
      <c r="A19" s="2"/>
      <c r="B19" s="23"/>
      <c r="C19" s="2"/>
      <c r="D19" s="2"/>
      <c r="E19" s="2"/>
      <c r="F19" s="2"/>
      <c r="G19" s="2"/>
      <c r="H19" s="2"/>
    </row>
    <row r="20" spans="1:8" ht="12" customHeight="1">
      <c r="A20" s="7"/>
      <c r="B20" s="2"/>
      <c r="C20" s="2"/>
      <c r="D20" s="2"/>
      <c r="E20" s="7"/>
      <c r="F20" s="7"/>
      <c r="G20" s="2"/>
      <c r="H20" s="7"/>
    </row>
    <row r="21" spans="1:8" ht="12.75" customHeight="1">
      <c r="A21" s="2"/>
      <c r="B21" s="2"/>
      <c r="C21" s="2"/>
      <c r="D21" s="2"/>
      <c r="E21" s="2"/>
      <c r="F21" s="2"/>
      <c r="G21" s="2"/>
      <c r="H21" s="2"/>
    </row>
    <row r="22" spans="1:8" ht="14.25" customHeight="1">
      <c r="A22" s="20" t="s">
        <v>27</v>
      </c>
      <c r="B22" s="2"/>
      <c r="C22" s="2"/>
      <c r="D22" s="2"/>
      <c r="E22" s="2"/>
      <c r="F22" s="2"/>
      <c r="G22" s="24">
        <f>C9</f>
        <v>59</v>
      </c>
      <c r="H22" s="25" t="s">
        <v>28</v>
      </c>
    </row>
    <row r="23" spans="1:8" ht="12" customHeight="1">
      <c r="A23" s="7"/>
      <c r="B23" s="2"/>
      <c r="C23" s="2"/>
      <c r="D23" s="7"/>
      <c r="E23" s="7"/>
      <c r="F23" s="2"/>
      <c r="G23" s="2"/>
      <c r="H23" s="2"/>
    </row>
    <row r="24" spans="1:8" ht="12" customHeight="1">
      <c r="A24" s="2"/>
      <c r="B24" s="2"/>
      <c r="C24" s="2"/>
      <c r="D24" s="2"/>
      <c r="E24" s="19" t="s">
        <v>29</v>
      </c>
      <c r="F24" s="19" t="s">
        <v>22</v>
      </c>
      <c r="G24" s="2"/>
      <c r="H24" s="19" t="s">
        <v>30</v>
      </c>
    </row>
    <row r="25" spans="1:8" ht="12" customHeight="1">
      <c r="A25" s="7" t="s">
        <v>31</v>
      </c>
      <c r="B25" s="2"/>
      <c r="C25" s="2"/>
      <c r="D25" s="2"/>
      <c r="E25" s="7"/>
      <c r="F25" s="7"/>
      <c r="G25" s="2"/>
      <c r="H25" s="7"/>
    </row>
    <row r="26" spans="1:8" ht="12" customHeight="1">
      <c r="A26" s="2" t="s">
        <v>32</v>
      </c>
      <c r="B26" s="23"/>
      <c r="C26" s="2"/>
      <c r="D26" s="2"/>
      <c r="E26" s="2">
        <f>D11*0.1*100/C9</f>
        <v>44.067796610169495</v>
      </c>
      <c r="F26" s="2">
        <f>E26*7</f>
        <v>308.47457627118649</v>
      </c>
      <c r="G26" s="2"/>
      <c r="H26" s="2">
        <f>E26*31*0.001</f>
        <v>1.3661016949152542</v>
      </c>
    </row>
    <row r="27" spans="1:8" ht="12" customHeight="1">
      <c r="A27" s="2" t="s">
        <v>33</v>
      </c>
      <c r="B27" s="2"/>
      <c r="C27" s="2"/>
      <c r="D27" s="2"/>
      <c r="E27" s="2">
        <f>E18-E26</f>
        <v>150.93220338983051</v>
      </c>
      <c r="F27" s="2">
        <f>E27*7</f>
        <v>1056.5254237288136</v>
      </c>
      <c r="G27" s="2"/>
      <c r="H27" s="2">
        <f>E27*31*0.001</f>
        <v>4.6788983050847452</v>
      </c>
    </row>
    <row r="28" spans="1:8" ht="12.75" customHeight="1">
      <c r="A28" s="2"/>
      <c r="B28" s="2"/>
      <c r="C28" s="2"/>
      <c r="D28" s="2"/>
      <c r="E28" s="2"/>
      <c r="F28" s="2"/>
      <c r="G28" s="2"/>
      <c r="H28" s="2"/>
    </row>
    <row r="29" spans="1:8" ht="12.75" customHeight="1">
      <c r="A29" s="7" t="s">
        <v>34</v>
      </c>
      <c r="B29" s="2"/>
      <c r="C29" s="2"/>
      <c r="D29" s="2"/>
      <c r="E29" s="7"/>
      <c r="F29" s="7"/>
      <c r="G29" s="2"/>
      <c r="H29" s="7"/>
    </row>
    <row r="30" spans="1:8" ht="12" customHeight="1">
      <c r="A30" s="2" t="s">
        <v>32</v>
      </c>
      <c r="B30" s="2"/>
      <c r="C30" s="2"/>
      <c r="D30" s="2"/>
      <c r="E30" s="2">
        <f>D11*0.15*100/C9</f>
        <v>66.101694915254242</v>
      </c>
      <c r="F30" s="2">
        <f>E30*7</f>
        <v>462.71186440677968</v>
      </c>
      <c r="G30" s="2"/>
      <c r="H30" s="2">
        <f>E30*31*0.001</f>
        <v>2.0491525423728816</v>
      </c>
    </row>
    <row r="31" spans="1:8" ht="12" customHeight="1">
      <c r="A31" s="2" t="s">
        <v>33</v>
      </c>
      <c r="B31" s="2"/>
      <c r="C31" s="2"/>
      <c r="D31" s="2"/>
      <c r="E31" s="2">
        <f>E18-E30</f>
        <v>128.89830508474574</v>
      </c>
      <c r="F31" s="2">
        <f>E31*7</f>
        <v>902.2881355932202</v>
      </c>
      <c r="G31" s="2"/>
      <c r="H31" s="2">
        <f>E31*31*0.001</f>
        <v>3.9958474576271183</v>
      </c>
    </row>
    <row r="32" spans="1:8" ht="12.75" customHeight="1">
      <c r="A32" s="2"/>
      <c r="B32" s="2"/>
      <c r="C32" s="2"/>
      <c r="D32" s="2"/>
      <c r="E32" s="2"/>
      <c r="F32" s="2"/>
      <c r="G32" s="2"/>
      <c r="H32" s="2"/>
    </row>
    <row r="33" spans="1:13" ht="12" customHeight="1">
      <c r="A33" s="7" t="s">
        <v>35</v>
      </c>
      <c r="B33" s="2"/>
      <c r="C33" s="2"/>
      <c r="D33" s="2"/>
      <c r="E33" s="2"/>
      <c r="F33" s="2"/>
      <c r="G33" s="2"/>
      <c r="H33" s="2"/>
    </row>
    <row r="34" spans="1:13" ht="12" customHeight="1">
      <c r="A34" s="2" t="s">
        <v>32</v>
      </c>
      <c r="B34" s="2"/>
      <c r="C34" s="2"/>
      <c r="D34" s="2"/>
      <c r="E34" s="7">
        <f>D11*0.12*100/C9</f>
        <v>52.881355932203391</v>
      </c>
      <c r="F34" s="7">
        <f>E34*7</f>
        <v>370.16949152542372</v>
      </c>
      <c r="G34" s="2"/>
      <c r="H34" s="7">
        <f>E34*31*0.001</f>
        <v>1.6393220338983052</v>
      </c>
    </row>
    <row r="35" spans="1:13" ht="12" customHeight="1">
      <c r="A35" s="2" t="s">
        <v>33</v>
      </c>
      <c r="B35" s="2"/>
      <c r="C35" s="2"/>
      <c r="D35" s="2"/>
      <c r="E35" s="7">
        <f>E18-E34</f>
        <v>142.11864406779659</v>
      </c>
      <c r="F35" s="7">
        <f>E35*7</f>
        <v>994.83050847457616</v>
      </c>
      <c r="G35" s="2"/>
      <c r="H35" s="7">
        <f>E35*31*0.001</f>
        <v>4.4056779661016945</v>
      </c>
    </row>
    <row r="36" spans="1:13" ht="12.75" customHeight="1">
      <c r="A36" s="2"/>
      <c r="B36" s="2"/>
      <c r="C36" s="2"/>
      <c r="D36" s="2"/>
      <c r="E36" s="2"/>
      <c r="F36" s="2"/>
      <c r="G36" s="2"/>
      <c r="H36" s="2"/>
    </row>
    <row r="37" spans="1:13" ht="14.25" customHeight="1">
      <c r="A37" s="26" t="s">
        <v>36</v>
      </c>
      <c r="B37" s="2"/>
      <c r="C37" s="2"/>
      <c r="D37" s="2"/>
      <c r="E37" s="19" t="s">
        <v>21</v>
      </c>
      <c r="F37" s="19" t="s">
        <v>22</v>
      </c>
      <c r="G37" s="2"/>
      <c r="H37" s="19" t="s">
        <v>23</v>
      </c>
    </row>
    <row r="38" spans="1:13" ht="14.25" customHeight="1">
      <c r="A38" s="16" t="s">
        <v>37</v>
      </c>
      <c r="B38" s="2"/>
      <c r="C38" s="2"/>
      <c r="D38" s="2"/>
      <c r="E38" s="22">
        <f>D11*0.1</f>
        <v>26</v>
      </c>
      <c r="F38" s="22">
        <f>E38*7</f>
        <v>182</v>
      </c>
      <c r="G38" s="2"/>
      <c r="H38" s="22">
        <f>E38*31/1000</f>
        <v>0.80600000000000005</v>
      </c>
      <c r="J38" s="27" t="s">
        <v>38</v>
      </c>
      <c r="L38" s="28"/>
      <c r="M38" s="7" t="s">
        <v>39</v>
      </c>
    </row>
    <row r="39" spans="1:13" ht="12" customHeight="1">
      <c r="A39" s="7" t="s">
        <v>40</v>
      </c>
      <c r="B39" s="2"/>
      <c r="C39" s="2"/>
      <c r="D39" s="2"/>
      <c r="E39" s="2"/>
      <c r="F39" s="2"/>
      <c r="G39" s="2"/>
      <c r="H39" s="2"/>
    </row>
    <row r="40" spans="1:13" ht="12" customHeight="1">
      <c r="A40" s="2" t="s">
        <v>41</v>
      </c>
      <c r="B40" s="2"/>
      <c r="C40" s="2"/>
      <c r="D40" s="2"/>
      <c r="E40" s="2">
        <f>E38/4</f>
        <v>6.5</v>
      </c>
      <c r="F40" s="2">
        <f>F38/4</f>
        <v>45.5</v>
      </c>
      <c r="G40" s="2"/>
      <c r="H40" s="2">
        <f>E40*31*0.001</f>
        <v>0.20150000000000001</v>
      </c>
      <c r="J40" s="2" t="s">
        <v>42</v>
      </c>
      <c r="K40" s="27"/>
      <c r="L40" s="21" t="e">
        <f>F38/(L38*D11)*100</f>
        <v>#DIV/0!</v>
      </c>
      <c r="M40" s="7" t="s">
        <v>43</v>
      </c>
    </row>
    <row r="41" spans="1:13" ht="12" customHeight="1">
      <c r="A41" s="2" t="s">
        <v>44</v>
      </c>
      <c r="B41" s="2"/>
      <c r="C41" s="2"/>
      <c r="D41" s="2"/>
      <c r="E41" s="2">
        <f>E38/2</f>
        <v>13</v>
      </c>
      <c r="F41" s="2">
        <f>F38/2</f>
        <v>91</v>
      </c>
      <c r="G41" s="2"/>
      <c r="H41" s="2">
        <f>E41*31*0.001</f>
        <v>0.40300000000000002</v>
      </c>
    </row>
    <row r="42" spans="1:13" ht="12" customHeight="1">
      <c r="A42" s="2" t="s">
        <v>45</v>
      </c>
      <c r="B42" s="2"/>
      <c r="C42" s="2"/>
      <c r="D42" s="2"/>
      <c r="E42" s="2">
        <f>E38/4</f>
        <v>6.5</v>
      </c>
      <c r="F42" s="2">
        <f>F38/4</f>
        <v>45.5</v>
      </c>
      <c r="G42" s="2"/>
      <c r="H42" s="2">
        <f>E42*31*0.01</f>
        <v>2.0150000000000001</v>
      </c>
      <c r="J42" t="s">
        <v>46</v>
      </c>
    </row>
    <row r="43" spans="1:13" ht="12.75" customHeight="1">
      <c r="A43" s="2"/>
      <c r="B43" s="2"/>
      <c r="C43" s="2"/>
      <c r="D43" s="2"/>
      <c r="E43" s="2"/>
      <c r="F43" s="2"/>
      <c r="G43" s="2"/>
      <c r="H43" s="2"/>
    </row>
    <row r="44" spans="1:13" ht="12.75" customHeight="1">
      <c r="A44" s="2"/>
      <c r="B44" s="2"/>
      <c r="C44" s="2"/>
      <c r="D44" s="2"/>
      <c r="E44" s="2"/>
      <c r="F44" s="2"/>
      <c r="G44" s="2"/>
      <c r="H44" s="2"/>
    </row>
    <row r="45" spans="1:13" ht="12.75" customHeight="1">
      <c r="A45" s="2"/>
      <c r="B45" s="2"/>
      <c r="C45" s="2"/>
      <c r="D45" s="2"/>
      <c r="E45" s="2"/>
      <c r="F45" s="2"/>
      <c r="G45" s="2"/>
      <c r="H45" s="2"/>
    </row>
    <row r="46" spans="1:13" ht="14.25" customHeight="1">
      <c r="A46" s="26" t="s">
        <v>47</v>
      </c>
      <c r="B46" s="2"/>
      <c r="C46" s="2"/>
      <c r="D46" s="2"/>
      <c r="E46" s="19" t="s">
        <v>29</v>
      </c>
      <c r="F46" s="19" t="s">
        <v>48</v>
      </c>
      <c r="G46" s="2"/>
      <c r="H46" s="19" t="s">
        <v>23</v>
      </c>
    </row>
    <row r="47" spans="1:13" ht="12" customHeight="1">
      <c r="A47" s="23">
        <v>0.1</v>
      </c>
      <c r="B47" s="2"/>
      <c r="C47" s="2"/>
      <c r="D47" s="2"/>
      <c r="E47" s="21">
        <f>D11*0.1</f>
        <v>26</v>
      </c>
      <c r="F47" s="21">
        <f>E47*7</f>
        <v>182</v>
      </c>
      <c r="G47" s="2"/>
      <c r="H47" s="21">
        <f>E47*31*0.001</f>
        <v>0.80600000000000005</v>
      </c>
    </row>
    <row r="48" spans="1:13" ht="12.75" customHeight="1">
      <c r="A48" s="2" t="s">
        <v>49</v>
      </c>
      <c r="B48" s="2"/>
      <c r="C48" s="2"/>
      <c r="D48" s="2"/>
      <c r="E48" s="2">
        <f>D11*0.15</f>
        <v>39</v>
      </c>
      <c r="F48" s="2">
        <f>D11*0.15*7</f>
        <v>273</v>
      </c>
      <c r="G48" s="2"/>
      <c r="H48" s="2">
        <f>D11*0.15*31*0.001</f>
        <v>1.2090000000000001</v>
      </c>
    </row>
    <row r="49" spans="1:8" ht="12.7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6" t="s">
        <v>50</v>
      </c>
      <c r="B50" s="2"/>
      <c r="C50" s="2"/>
      <c r="D50" s="2"/>
      <c r="E50" s="19" t="s">
        <v>51</v>
      </c>
      <c r="F50" s="19" t="s">
        <v>48</v>
      </c>
      <c r="G50" s="2"/>
      <c r="H50" s="19" t="s">
        <v>30</v>
      </c>
    </row>
    <row r="51" spans="1:8" ht="12" customHeight="1">
      <c r="A51" s="2"/>
      <c r="B51" s="2"/>
      <c r="C51" s="2"/>
      <c r="D51" s="2"/>
      <c r="E51" s="21">
        <f>D11*0.05</f>
        <v>13</v>
      </c>
      <c r="F51" s="21">
        <f>E51*7</f>
        <v>91</v>
      </c>
      <c r="G51" s="2"/>
      <c r="H51" s="21">
        <f>E51*31*0.001</f>
        <v>0.40300000000000002</v>
      </c>
    </row>
    <row r="52" spans="1:8" ht="12.75" customHeight="1">
      <c r="A52" s="2"/>
      <c r="B52" s="2"/>
      <c r="C52" s="2"/>
      <c r="D52" s="2"/>
      <c r="E52" s="2"/>
      <c r="F52" s="2"/>
      <c r="G52" s="2"/>
      <c r="H52" s="2"/>
    </row>
    <row r="53" spans="1:8" ht="12.75" customHeight="1">
      <c r="A53" s="26" t="s">
        <v>52</v>
      </c>
      <c r="B53" s="29"/>
      <c r="C53" s="29"/>
      <c r="D53" s="29"/>
      <c r="E53" s="2"/>
      <c r="F53" s="2"/>
      <c r="G53" s="2"/>
      <c r="H53" s="2"/>
    </row>
    <row r="54" spans="1:8" ht="12.75" customHeight="1">
      <c r="A54" s="2"/>
      <c r="B54" s="2"/>
      <c r="C54" s="2"/>
      <c r="D54" s="2"/>
      <c r="E54" s="2"/>
      <c r="F54" s="2"/>
      <c r="G54" s="2"/>
      <c r="H54" s="2"/>
    </row>
    <row r="55" spans="1:8" ht="12" customHeight="1">
      <c r="A55" s="7" t="s">
        <v>53</v>
      </c>
      <c r="B55" s="2"/>
      <c r="C55" s="2"/>
      <c r="D55" s="2"/>
      <c r="E55" s="2"/>
      <c r="F55" s="2"/>
      <c r="G55" s="2"/>
      <c r="H55" s="2"/>
    </row>
    <row r="56" spans="1:8" ht="12.75" customHeight="1">
      <c r="A56" s="30" t="s">
        <v>54</v>
      </c>
      <c r="B56" s="2"/>
      <c r="C56" s="2"/>
      <c r="D56" s="2"/>
      <c r="E56" s="2"/>
      <c r="F56" s="2"/>
      <c r="G56" s="2"/>
      <c r="H56" s="2"/>
    </row>
    <row r="57" spans="1:8" ht="12.75" customHeight="1">
      <c r="A57" s="30" t="s">
        <v>55</v>
      </c>
      <c r="B57" s="2"/>
      <c r="C57" s="2"/>
      <c r="D57" s="2"/>
      <c r="E57" s="2"/>
      <c r="F57" s="2"/>
      <c r="G57" s="2"/>
      <c r="H57" s="2"/>
    </row>
    <row r="58" spans="1:8" ht="12" customHeight="1">
      <c r="A58" s="30" t="s">
        <v>56</v>
      </c>
      <c r="B58" s="30"/>
      <c r="C58" s="2"/>
      <c r="D58" s="2"/>
      <c r="E58" s="2"/>
      <c r="F58" s="2"/>
      <c r="G58" s="2"/>
      <c r="H58" s="2"/>
    </row>
    <row r="59" spans="1:8" ht="12.75" customHeight="1">
      <c r="A59" s="30" t="s">
        <v>57</v>
      </c>
      <c r="B59" s="2"/>
      <c r="C59" s="2"/>
      <c r="D59" s="2"/>
      <c r="E59" s="2"/>
      <c r="F59" s="2"/>
      <c r="G59" s="2"/>
      <c r="H59" s="2"/>
    </row>
    <row r="60" spans="1:8" ht="12" customHeight="1">
      <c r="A60" s="30" t="s">
        <v>58</v>
      </c>
      <c r="B60" s="2"/>
      <c r="C60" s="2"/>
      <c r="D60" s="2"/>
      <c r="E60" s="2"/>
      <c r="F60" s="2"/>
      <c r="G60" s="2"/>
      <c r="H60" s="2"/>
    </row>
    <row r="61" spans="1:8" ht="12" customHeight="1">
      <c r="A61" s="30" t="s">
        <v>59</v>
      </c>
      <c r="B61" s="2"/>
      <c r="C61" s="2"/>
      <c r="D61" s="2"/>
      <c r="E61" s="2"/>
      <c r="F61" s="2"/>
      <c r="G61" s="2"/>
      <c r="H61" s="2"/>
    </row>
    <row r="62" spans="1:8" ht="12.75" customHeight="1">
      <c r="A62" s="30" t="s">
        <v>60</v>
      </c>
      <c r="B62" s="2"/>
      <c r="C62" s="2"/>
      <c r="D62" s="2"/>
      <c r="E62" s="2"/>
      <c r="F62" s="2"/>
      <c r="G62" s="2"/>
      <c r="H62" s="2"/>
    </row>
    <row r="63" spans="1:8" ht="12.75" customHeight="1">
      <c r="A63" s="31" t="s">
        <v>61</v>
      </c>
      <c r="B63" s="2"/>
      <c r="C63" s="2"/>
      <c r="D63" s="2"/>
      <c r="E63" s="2"/>
      <c r="F63" s="2"/>
      <c r="G63" s="2"/>
      <c r="H63" s="2"/>
    </row>
    <row r="64" spans="1:8">
      <c r="A64" s="30" t="s">
        <v>62</v>
      </c>
    </row>
    <row r="65" spans="1:1">
      <c r="A65" s="31" t="s">
        <v>63</v>
      </c>
    </row>
  </sheetData>
  <pageMargins left="0.75" right="0.75" top="0.5" bottom="0.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cols>
    <col min="1" max="1" width="11.42578125"/>
    <col min="2" max="6" width="11.5703125"/>
    <col min="7" max="256" width="16.28515625"/>
    <col min="257" max="1025" width="11.5703125"/>
  </cols>
  <sheetData>
    <row r="1" spans="1:1" ht="12.75" customHeight="1">
      <c r="A1" s="2"/>
    </row>
  </sheetData>
  <pageMargins left="0.75" right="0.75" top="0.5" bottom="0.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cols>
    <col min="1" max="1" width="11.42578125"/>
    <col min="2" max="6" width="11.5703125"/>
    <col min="7" max="256" width="16.28515625"/>
    <col min="257" max="1025" width="11.5703125"/>
  </cols>
  <sheetData>
    <row r="1" spans="1:1" ht="12.75" customHeight="1">
      <c r="A1" s="2"/>
    </row>
  </sheetData>
  <pageMargins left="0.75" right="0.75" top="0.5" bottom="0.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2150</TotalTime>
  <Application>LibreOffice/4.3.3.2$MacOSX_X86_64 LibreOffice_project/9bb7eadab57b6755b1265afa86e04bf45fbfc644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Floriane</dc:creator>
  <cp:lastModifiedBy>Floriane</cp:lastModifiedBy>
  <cp:revision>6</cp:revision>
  <dcterms:created xsi:type="dcterms:W3CDTF">2016-11-27T18:01:01Z</dcterms:created>
  <dcterms:modified xsi:type="dcterms:W3CDTF">2019-05-21T15:48:04Z</dcterms:modified>
  <dc:language>fr-FR</dc:language>
</cp:coreProperties>
</file>